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V:\УБПвОСЦ\1 МАЦОКИНА\Проект бюджета 26-27\Расчеты и ОБАС к проекту бюджету 2026-2028 Минобразования\Формы по МБТ\"/>
    </mc:Choice>
  </mc:AlternateContent>
  <xr:revisionPtr revIDLastSave="0" documentId="13_ncr:1_{C84D0FFA-9D41-4A51-82A3-53F7F3D66FA3}" xr6:coauthVersionLast="36" xr6:coauthVersionMax="36" xr10:uidLastSave="{00000000-0000-0000-0000-000000000000}"/>
  <bookViews>
    <workbookView xWindow="0" yWindow="0" windowWidth="28800" windowHeight="10125" tabRatio="500" xr2:uid="{00000000-000D-0000-FFFF-FFFF00000000}"/>
  </bookViews>
  <sheets>
    <sheet name="2026" sheetId="1" r:id="rId1"/>
    <sheet name="2027" sheetId="2" r:id="rId2"/>
    <sheet name="2028" sheetId="3" r:id="rId3"/>
  </sheets>
  <definedNames>
    <definedName name="_xlnm.Print_Area" localSheetId="0">'2026'!$A$1:$C$54</definedName>
    <definedName name="_xlnm.Print_Area" localSheetId="2">'2028'!$A$1:$C$54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51" i="3" l="1"/>
  <c r="B52" i="3" s="1"/>
  <c r="C50" i="3"/>
  <c r="C49" i="3"/>
  <c r="C48" i="3"/>
  <c r="C47" i="3"/>
  <c r="C46" i="3"/>
  <c r="C45" i="3"/>
  <c r="C51" i="3" s="1"/>
  <c r="B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44" i="3" s="1"/>
  <c r="C12" i="3"/>
  <c r="C11" i="3"/>
  <c r="C10" i="3"/>
  <c r="C9" i="3"/>
  <c r="B51" i="2"/>
  <c r="C50" i="2"/>
  <c r="C49" i="2"/>
  <c r="C48" i="2"/>
  <c r="C47" i="2"/>
  <c r="C46" i="2"/>
  <c r="C45" i="2"/>
  <c r="C51" i="2" s="1"/>
  <c r="B44" i="2"/>
  <c r="B52" i="2" s="1"/>
  <c r="C43" i="2"/>
  <c r="C42" i="2"/>
  <c r="C41" i="2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44" i="2" s="1"/>
  <c r="C52" i="2" s="1"/>
  <c r="B51" i="1"/>
  <c r="C50" i="1"/>
  <c r="C49" i="1"/>
  <c r="C48" i="1"/>
  <c r="C47" i="1"/>
  <c r="C46" i="1"/>
  <c r="C45" i="1"/>
  <c r="C51" i="1" s="1"/>
  <c r="B44" i="1"/>
  <c r="B52" i="1" s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44" i="1" s="1"/>
  <c r="C52" i="1" s="1"/>
  <c r="C52" i="3" l="1"/>
</calcChain>
</file>

<file path=xl/sharedStrings.xml><?xml version="1.0" encoding="utf-8"?>
<sst xmlns="http://schemas.openxmlformats.org/spreadsheetml/2006/main" count="153" uniqueCount="56">
  <si>
    <t>Расчеты объемов бюджетных ассигнований на обеспечение выплат ежемесячного денежного вознаграждения за классное руководство педагогическим работникам государственных и муниципальных образовательных организаций на 2026 год и плановый период 2027-2028 годы</t>
  </si>
  <si>
    <t>Код бюджетной классифкации: 136.0702.07.1.Ю6.53030</t>
  </si>
  <si>
    <t>Наименование муниципальных районов</t>
  </si>
  <si>
    <t xml:space="preserve">Численность на 01.01.2026  </t>
  </si>
  <si>
    <t>Итого на 2026 ГОД</t>
  </si>
  <si>
    <t>Баганский район</t>
  </si>
  <si>
    <t>Барабинский район</t>
  </si>
  <si>
    <t>Болотнинский район</t>
  </si>
  <si>
    <t>Венгеровский муниципальный округ</t>
  </si>
  <si>
    <r>
      <rPr>
        <sz val="11"/>
        <color theme="1"/>
        <rFont val="Times New Roman"/>
        <family val="1"/>
        <charset val="204"/>
      </rPr>
      <t xml:space="preserve">Доволенский </t>
    </r>
    <r>
      <rPr>
        <sz val="11"/>
        <color theme="1"/>
        <rFont val="Times New Roman"/>
        <family val="1"/>
        <charset val="1"/>
      </rPr>
      <t>муниципальный округ</t>
    </r>
  </si>
  <si>
    <t>Здвинский район</t>
  </si>
  <si>
    <t>Искитимский район</t>
  </si>
  <si>
    <r>
      <rPr>
        <sz val="11"/>
        <color theme="1"/>
        <rFont val="Times New Roman"/>
        <family val="1"/>
        <charset val="204"/>
      </rPr>
      <t xml:space="preserve">Карасукский </t>
    </r>
    <r>
      <rPr>
        <sz val="11"/>
        <color theme="1"/>
        <rFont val="Times New Roman"/>
        <family val="1"/>
        <charset val="1"/>
      </rPr>
      <t>муниципальный округ</t>
    </r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</si>
  <si>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</si>
  <si>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</si>
  <si>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</si>
  <si>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</si>
  <si>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</si>
  <si>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</si>
  <si>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</si>
  <si>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</si>
  <si>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r>
      <rPr>
        <sz val="11"/>
        <color theme="1"/>
        <rFont val="Times New Roman"/>
        <family val="1"/>
        <charset val="204"/>
      </rPr>
      <t xml:space="preserve">Маслянинский </t>
    </r>
    <r>
      <rPr>
        <sz val="11"/>
        <color theme="1"/>
        <rFont val="Times New Roman"/>
        <family val="1"/>
        <charset val="1"/>
      </rPr>
      <t>муниципальный округ</t>
    </r>
  </si>
  <si>
    <t>Мошковский район</t>
  </si>
  <si>
    <t>Новосибирский район</t>
  </si>
  <si>
    <t>Ордынский район</t>
  </si>
  <si>
    <r>
      <rPr>
        <sz val="11"/>
        <color theme="1"/>
        <rFont val="Times New Roman"/>
        <family val="1"/>
        <charset val="204"/>
      </rPr>
      <t xml:space="preserve">Северный </t>
    </r>
    <r>
      <rPr>
        <sz val="11"/>
        <color theme="1"/>
        <rFont val="Times New Roman"/>
        <family val="1"/>
        <charset val="1"/>
      </rPr>
      <t>муниципальный округ</t>
    </r>
  </si>
  <si>
    <r>
      <rPr>
        <sz val="11"/>
        <color theme="1"/>
        <rFont val="Times New Roman"/>
        <family val="1"/>
        <charset val="204"/>
      </rPr>
      <t xml:space="preserve">Сузунский </t>
    </r>
    <r>
      <rPr>
        <sz val="11"/>
        <color theme="1"/>
        <rFont val="Times New Roman"/>
        <family val="1"/>
        <charset val="1"/>
      </rPr>
      <t>муниципальный округ</t>
    </r>
  </si>
  <si>
    <r>
      <rPr>
        <sz val="11"/>
        <color theme="1"/>
        <rFont val="Times New Roman"/>
        <family val="1"/>
        <charset val="204"/>
      </rPr>
      <t xml:space="preserve">Татарский </t>
    </r>
    <r>
      <rPr>
        <sz val="11"/>
        <color theme="1"/>
        <rFont val="Times New Roman"/>
        <family val="1"/>
        <charset val="1"/>
      </rPr>
      <t>муниципальный округ</t>
    </r>
  </si>
  <si>
    <t>Тогучинский район</t>
  </si>
  <si>
    <r>
      <rPr>
        <sz val="11"/>
        <color theme="1"/>
        <rFont val="Times New Roman"/>
        <family val="1"/>
        <charset val="204"/>
      </rPr>
      <t xml:space="preserve">Убинский </t>
    </r>
    <r>
      <rPr>
        <sz val="11"/>
        <color theme="1"/>
        <rFont val="Times New Roman"/>
        <family val="1"/>
        <charset val="1"/>
      </rPr>
      <t>муниципальный округ</t>
    </r>
  </si>
  <si>
    <t>Усть-Таркский район</t>
  </si>
  <si>
    <r>
      <rPr>
        <sz val="11"/>
        <color theme="1"/>
        <rFont val="Times New Roman"/>
        <family val="1"/>
        <charset val="204"/>
      </rPr>
      <t xml:space="preserve">Чановский </t>
    </r>
    <r>
      <rPr>
        <sz val="11"/>
        <color theme="1"/>
        <rFont val="Times New Roman"/>
        <family val="1"/>
        <charset val="1"/>
      </rPr>
      <t>муниципальный округ</t>
    </r>
  </si>
  <si>
    <t>Черепановский район</t>
  </si>
  <si>
    <t>Чистоозерный район</t>
  </si>
  <si>
    <t>Чулымский район</t>
  </si>
  <si>
    <t>г. Бердск</t>
  </si>
  <si>
    <t>г.Искитим</t>
  </si>
  <si>
    <t>р.п. Кольцово</t>
  </si>
  <si>
    <t>г.Обь</t>
  </si>
  <si>
    <t>г.Новосибирск</t>
  </si>
  <si>
    <t>итого</t>
  </si>
  <si>
    <t>ГБОУ Новосибирской области  "Областной центр образования"</t>
  </si>
  <si>
    <t>ГБОУ НСО "Коррекционная  школа-интернат"</t>
  </si>
  <si>
    <t>ГБОУ НСО  "Сибирский авиационный кадетский корпус им . А.И. Покрышкина школа-интернат"</t>
  </si>
  <si>
    <t>ГБОУ Новосибирской области "Кадетская школа-интернат  "Сибирский  кадетский корпус "</t>
  </si>
  <si>
    <t>ГБОУ Новосибирской области  "Казачий кадетский корпус им . Героя Российской Федерации Олега Куянова (школа-интернат)"</t>
  </si>
  <si>
    <t>ГАОУ НСО "Школа-интернат с углубленным изучением предметов спортивного профиля"</t>
  </si>
  <si>
    <t>Итого по подведомственным</t>
  </si>
  <si>
    <t>Итого по области</t>
  </si>
  <si>
    <t xml:space="preserve">И.о. министра образования Новосибирской области </t>
  </si>
  <si>
    <t>Ю.И. Савостьянов</t>
  </si>
  <si>
    <t>Код бюджетной классификации: 136.0702.07.1.Ю6.53030</t>
  </si>
  <si>
    <t xml:space="preserve">Численность на 01.01.2027 </t>
  </si>
  <si>
    <t>Итого на 2027 ГОД</t>
  </si>
  <si>
    <t xml:space="preserve">Численность на 01.01.2028 </t>
  </si>
  <si>
    <t>Итого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</si>
</sst>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</font>
    <font>
      <sz val="10"/>
      <name val="Tahoma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1" fillId="0" borderId="0">
      <protection locked="0"/>
    </xf>
    <xf numFmtId="0" fontId="1" fillId="0" borderId="0">
      <protection locked="0"/>
    </xf>
    <xf numFmtId="0" fontId="1" fillId="0" borderId="0" applyProtection="0"/>
    <xf numFmtId="0" fontId="1" fillId="0" borderId="0">
      <protection locked="0"/>
    </xf>
  </cellStyleXfs>
  <cellXfs count="21">
    <xf numFmtId="0" fontId="0" fillId="0" borderId="0" xfId="0"/>
    <xf numFmtId="0" fontId="2" fillId="0" borderId="0" xfId="0" applyFont="1" applyAlignment="1" applyProtection="1"/>
    <xf numFmtId="0" fontId="2" fillId="0" borderId="0" xfId="0" applyFont="1" applyAlignment="1" applyProtection="1">
      <alignment horizontal="center"/>
    </xf>
    <xf numFmtId="0" fontId="3" fillId="2" borderId="0" xfId="0" applyFont="1" applyFill="1" applyAlignment="1" applyProtection="1"/>
    <xf numFmtId="0" fontId="2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/>
    <xf numFmtId="0" fontId="0" fillId="0" borderId="0" xfId="0" applyAlignment="1" applyProtection="1"/>
    <xf numFmtId="0" fontId="2" fillId="2" borderId="1" xfId="0" applyFont="1" applyFill="1" applyBorder="1" applyAlignment="1" applyProtection="1"/>
    <xf numFmtId="0" fontId="4" fillId="0" borderId="1" xfId="0" applyFont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 vertical="center"/>
    </xf>
    <xf numFmtId="4" fontId="3" fillId="0" borderId="1" xfId="0" applyNumberFormat="1" applyFont="1" applyBorder="1" applyAlignment="1" applyProtection="1">
      <alignment horizontal="center" vertical="center"/>
    </xf>
    <xf numFmtId="4" fontId="2" fillId="0" borderId="0" xfId="0" applyNumberFormat="1" applyFont="1" applyAlignment="1" applyProtection="1"/>
    <xf numFmtId="0" fontId="2" fillId="2" borderId="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wrapText="1"/>
    </xf>
    <xf numFmtId="4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/>
    <xf numFmtId="4" fontId="2" fillId="0" borderId="0" xfId="0" applyNumberFormat="1" applyFont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</cellXfs>
  <cellStyles count="6">
    <cellStyle name="Обычный" xfId="0" builtinId="0"/>
    <cellStyle name="Обычный 31 3" xfId="1" xr:uid="{00000000-0005-0000-0000-000006000000}"/>
    <cellStyle name="Обычный 36" xfId="2" xr:uid="{00000000-0005-0000-0000-000007000000}"/>
    <cellStyle name="Обычный 52" xfId="3" xr:uid="{00000000-0005-0000-0000-000008000000}"/>
    <cellStyle name="Обычный 53" xfId="4" xr:uid="{00000000-0005-0000-0000-000009000000}"/>
    <cellStyle name="Обычный 59" xfId="5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54"/>
  <sheetViews>
    <sheetView tabSelected="1" view="pageBreakPreview" zoomScale="80" zoomScaleNormal="80" zoomScalePageLayoutView="80" workbookViewId="0">
      <selection activeCell="C20" sqref="C20"/>
    </sheetView>
  </sheetViews>
  <sheetFormatPr defaultColWidth="9.140625" defaultRowHeight="15" x14ac:dyDescent="0.25"/>
  <cols>
    <col min="1" max="1" width="48" style="1" customWidth="1"/>
    <col min="2" max="2" width="14.140625" style="2" customWidth="1"/>
    <col min="3" max="3" width="43.85546875" style="1" customWidth="1"/>
    <col min="4" max="4" width="15.42578125" style="1" customWidth="1"/>
    <col min="8" max="16381" width="9.140625" style="1"/>
    <col min="16382" max="16384" width="11.5703125" style="1" customWidth="1"/>
  </cols>
  <sheetData>
    <row r="2" spans="1:7" ht="42" customHeight="1" x14ac:dyDescent="0.25">
      <c r="A2" s="19" t="s">
        <v>0</v>
      </c>
      <c r="B2" s="19"/>
      <c r="C2" s="19"/>
    </row>
    <row r="4" spans="1:7" s="5" customFormat="1" x14ac:dyDescent="0.25">
      <c r="A4" s="3" t="s">
        <v>1</v>
      </c>
      <c r="B4" s="4"/>
      <c r="E4" s="6"/>
      <c r="F4" s="6"/>
      <c r="G4" s="6"/>
    </row>
    <row r="5" spans="1:7" ht="1.5" customHeight="1" x14ac:dyDescent="0.25"/>
    <row r="6" spans="1:7" ht="15" customHeight="1" x14ac:dyDescent="0.25">
      <c r="A6" s="20" t="s">
        <v>2</v>
      </c>
      <c r="B6" s="20" t="s">
        <v>3</v>
      </c>
      <c r="C6" s="20" t="s">
        <v>4</v>
      </c>
    </row>
    <row r="7" spans="1:7" x14ac:dyDescent="0.25">
      <c r="A7" s="20"/>
      <c r="B7" s="20"/>
      <c r="C7" s="20"/>
    </row>
    <row r="8" spans="1:7" ht="92.25" hidden="1" customHeight="1" x14ac:dyDescent="0.25">
      <c r="A8" s="20"/>
      <c r="B8" s="20"/>
      <c r="C8" s="20"/>
    </row>
    <row r="9" spans="1:7" ht="18.75" x14ac:dyDescent="0.25">
      <c r="A9" s="7" t="s">
        <v>5</v>
      </c>
      <c r="B9" s="8">
        <v>194</v>
      </c>
      <c r="C9" s="9">
        <f t="shared" ref="C9:C38" si="0">ROUND(B9*10*1.2*12*1.302,1)</f>
        <v>36372.699999999997</v>
      </c>
    </row>
    <row r="10" spans="1:7" ht="18.75" x14ac:dyDescent="0.25">
      <c r="A10" s="7" t="s">
        <v>6</v>
      </c>
      <c r="B10" s="8">
        <v>306</v>
      </c>
      <c r="C10" s="9">
        <f t="shared" si="0"/>
        <v>57371.3</v>
      </c>
    </row>
    <row r="11" spans="1:7" ht="18.75" x14ac:dyDescent="0.25">
      <c r="A11" s="7" t="s">
        <v>7</v>
      </c>
      <c r="B11" s="8">
        <v>310</v>
      </c>
      <c r="C11" s="9">
        <f t="shared" si="0"/>
        <v>58121.3</v>
      </c>
    </row>
    <row r="12" spans="1:7" ht="18.75" x14ac:dyDescent="0.3">
      <c r="A12" s="7" t="s">
        <v>8</v>
      </c>
      <c r="B12" s="10">
        <v>228</v>
      </c>
      <c r="C12" s="9">
        <f t="shared" si="0"/>
        <v>42747.3</v>
      </c>
    </row>
    <row r="13" spans="1:7" ht="18.75" x14ac:dyDescent="0.3">
      <c r="A13" s="7" t="s">
        <v>9</v>
      </c>
      <c r="B13" s="10">
        <v>170</v>
      </c>
      <c r="C13" s="9">
        <f t="shared" si="0"/>
        <v>31873</v>
      </c>
    </row>
    <row r="14" spans="1:7" ht="18.75" x14ac:dyDescent="0.3">
      <c r="A14" s="7" t="s">
        <v>10</v>
      </c>
      <c r="B14" s="10">
        <v>141</v>
      </c>
      <c r="C14" s="9">
        <f t="shared" si="0"/>
        <v>26435.8</v>
      </c>
    </row>
    <row r="15" spans="1:7" ht="18.75" x14ac:dyDescent="0.3">
      <c r="A15" s="7" t="s">
        <v>11</v>
      </c>
      <c r="B15" s="10">
        <v>508</v>
      </c>
      <c r="C15" s="9">
        <f t="shared" si="0"/>
        <v>95243.9</v>
      </c>
    </row>
    <row r="16" spans="1:7" ht="18.75" x14ac:dyDescent="0.3">
      <c r="A16" s="7" t="s">
        <v>12</v>
      </c>
      <c r="B16" s="10">
        <v>416</v>
      </c>
      <c r="C16" s="9">
        <f t="shared" si="0"/>
        <v>77995</v>
      </c>
    </row>
    <row r="17" spans="1:3" ht="18.75" x14ac:dyDescent="0.3">
      <c r="A17" s="7" t="s">
        <v>13</v>
      </c>
      <c r="B17" s="10">
        <v>160</v>
      </c>
      <c r="C17" s="9">
        <f t="shared" si="0"/>
        <v>29998.1</v>
      </c>
    </row>
    <row r="18" spans="1:3" ht="18.75" x14ac:dyDescent="0.3">
      <c r="A18" s="7" t="s">
        <v>14</v>
      </c>
      <c r="B18" s="10">
        <v>205</v>
      </c>
      <c r="C18" s="9">
        <f t="shared" si="0"/>
        <v>38435</v>
      </c>
    </row>
    <row r="19" spans="1:3" ht="18.75" x14ac:dyDescent="0.3">
      <c r="A19" s="7" t="s">
        <v>15</v>
      </c>
      <c r="B19" s="10">
        <v>362</v>
      </c>
      <c r="C19" s="9">
        <f t="shared" si="0"/>
        <v>67870.7</v>
      </c>
    </row>
    <row r="20" spans="1:3" ht="18.75" x14ac:dyDescent="0.3">
      <c r="A20" s="7" t="s">
        <v>16</v>
      </c>
      <c r="B20" s="10">
        <v>121</v>
      </c>
      <c r="C20" s="9">
        <f t="shared" si="0"/>
        <v>22686</v>
      </c>
    </row>
    <row r="21" spans="1:3" ht="18.75" x14ac:dyDescent="0.3">
      <c r="A21" s="7" t="s">
        <v>17</v>
      </c>
      <c r="B21" s="10">
        <v>299</v>
      </c>
      <c r="C21" s="9">
        <f t="shared" si="0"/>
        <v>56058.9</v>
      </c>
    </row>
    <row r="22" spans="1:3" ht="18.75" x14ac:dyDescent="0.3">
      <c r="A22" s="7" t="s">
        <v>18</v>
      </c>
      <c r="B22" s="10">
        <v>369</v>
      </c>
      <c r="C22" s="9">
        <f t="shared" si="0"/>
        <v>69183.100000000006</v>
      </c>
    </row>
    <row r="23" spans="1:3" ht="18.75" x14ac:dyDescent="0.3">
      <c r="A23" s="7" t="s">
        <v>19</v>
      </c>
      <c r="B23" s="10">
        <v>350</v>
      </c>
      <c r="C23" s="9">
        <f t="shared" si="0"/>
        <v>65620.800000000003</v>
      </c>
    </row>
    <row r="24" spans="1:3" ht="18.75" x14ac:dyDescent="0.3">
      <c r="A24" s="7" t="s">
        <v>20</v>
      </c>
      <c r="B24" s="10">
        <v>147</v>
      </c>
      <c r="C24" s="9">
        <f t="shared" si="0"/>
        <v>27560.7</v>
      </c>
    </row>
    <row r="25" spans="1:3" ht="18.75" x14ac:dyDescent="0.3">
      <c r="A25" s="7" t="s">
        <v>21</v>
      </c>
      <c r="B25" s="10">
        <v>254</v>
      </c>
      <c r="C25" s="9">
        <f t="shared" si="0"/>
        <v>47622</v>
      </c>
    </row>
    <row r="26" spans="1:3" ht="18.75" x14ac:dyDescent="0.3">
      <c r="A26" s="7" t="s">
        <v>22</v>
      </c>
      <c r="B26" s="10">
        <v>395</v>
      </c>
      <c r="C26" s="9">
        <f t="shared" si="0"/>
        <v>74057.8</v>
      </c>
    </row>
    <row r="27" spans="1:3" ht="18.75" x14ac:dyDescent="0.3">
      <c r="A27" s="7" t="s">
        <v>23</v>
      </c>
      <c r="B27" s="10">
        <v>1032</v>
      </c>
      <c r="C27" s="9">
        <f t="shared" si="0"/>
        <v>193487.6</v>
      </c>
    </row>
    <row r="28" spans="1:3" ht="18.75" x14ac:dyDescent="0.3">
      <c r="A28" s="7" t="s">
        <v>24</v>
      </c>
      <c r="B28" s="10">
        <v>308</v>
      </c>
      <c r="C28" s="9">
        <f t="shared" si="0"/>
        <v>57746.3</v>
      </c>
    </row>
    <row r="29" spans="1:3" ht="18.75" x14ac:dyDescent="0.3">
      <c r="A29" s="7" t="s">
        <v>25</v>
      </c>
      <c r="B29" s="10">
        <v>73</v>
      </c>
      <c r="C29" s="9">
        <f t="shared" si="0"/>
        <v>13686.6</v>
      </c>
    </row>
    <row r="30" spans="1:3" ht="18.75" x14ac:dyDescent="0.3">
      <c r="A30" s="7" t="s">
        <v>26</v>
      </c>
      <c r="B30" s="10">
        <v>261</v>
      </c>
      <c r="C30" s="9">
        <f t="shared" si="0"/>
        <v>48934.400000000001</v>
      </c>
    </row>
    <row r="31" spans="1:3" ht="18.75" x14ac:dyDescent="0.3">
      <c r="A31" s="7" t="s">
        <v>27</v>
      </c>
      <c r="B31" s="10">
        <v>365</v>
      </c>
      <c r="C31" s="9">
        <f t="shared" si="0"/>
        <v>68433.100000000006</v>
      </c>
    </row>
    <row r="32" spans="1:3" ht="18.75" x14ac:dyDescent="0.3">
      <c r="A32" s="7" t="s">
        <v>28</v>
      </c>
      <c r="B32" s="10">
        <v>441</v>
      </c>
      <c r="C32" s="9">
        <f t="shared" si="0"/>
        <v>82682.2</v>
      </c>
    </row>
    <row r="33" spans="1:4" ht="18.75" x14ac:dyDescent="0.3">
      <c r="A33" s="7" t="s">
        <v>29</v>
      </c>
      <c r="B33" s="10">
        <v>161</v>
      </c>
      <c r="C33" s="9">
        <f t="shared" si="0"/>
        <v>30185.599999999999</v>
      </c>
    </row>
    <row r="34" spans="1:4" ht="18.75" x14ac:dyDescent="0.3">
      <c r="A34" s="7" t="s">
        <v>30</v>
      </c>
      <c r="B34" s="10">
        <v>153</v>
      </c>
      <c r="C34" s="9">
        <f t="shared" si="0"/>
        <v>28685.7</v>
      </c>
    </row>
    <row r="35" spans="1:4" ht="18.75" x14ac:dyDescent="0.3">
      <c r="A35" s="7" t="s">
        <v>31</v>
      </c>
      <c r="B35" s="10">
        <v>282</v>
      </c>
      <c r="C35" s="9">
        <f t="shared" si="0"/>
        <v>52871.6</v>
      </c>
    </row>
    <row r="36" spans="1:4" ht="18.75" x14ac:dyDescent="0.3">
      <c r="A36" s="7" t="s">
        <v>32</v>
      </c>
      <c r="B36" s="10">
        <v>361</v>
      </c>
      <c r="C36" s="9">
        <f t="shared" si="0"/>
        <v>67683.199999999997</v>
      </c>
    </row>
    <row r="37" spans="1:4" ht="18.75" x14ac:dyDescent="0.3">
      <c r="A37" s="7" t="s">
        <v>33</v>
      </c>
      <c r="B37" s="10">
        <v>190</v>
      </c>
      <c r="C37" s="9">
        <f t="shared" si="0"/>
        <v>35622.699999999997</v>
      </c>
    </row>
    <row r="38" spans="1:4" ht="18.75" x14ac:dyDescent="0.3">
      <c r="A38" s="7" t="s">
        <v>34</v>
      </c>
      <c r="B38" s="10">
        <v>186</v>
      </c>
      <c r="C38" s="9">
        <f t="shared" si="0"/>
        <v>34872.800000000003</v>
      </c>
    </row>
    <row r="39" spans="1:4" ht="18.75" x14ac:dyDescent="0.3">
      <c r="A39" s="7" t="s">
        <v>35</v>
      </c>
      <c r="B39" s="10">
        <v>546</v>
      </c>
      <c r="C39" s="9">
        <f>ROUND(B39*5*1.2*12*1.302,1)</f>
        <v>51184.2</v>
      </c>
    </row>
    <row r="40" spans="1:4" ht="18.75" x14ac:dyDescent="0.3">
      <c r="A40" s="7" t="s">
        <v>36</v>
      </c>
      <c r="B40" s="10">
        <v>322</v>
      </c>
      <c r="C40" s="9">
        <f>ROUND(B40*10*1.2*12*1.302,1)</f>
        <v>60371.1</v>
      </c>
    </row>
    <row r="41" spans="1:4" ht="18.75" x14ac:dyDescent="0.3">
      <c r="A41" s="7" t="s">
        <v>37</v>
      </c>
      <c r="B41" s="10">
        <v>169</v>
      </c>
      <c r="C41" s="9">
        <f>ROUND(B41*10*1.2*12*1.302,1)</f>
        <v>31685.5</v>
      </c>
    </row>
    <row r="42" spans="1:4" ht="18.75" x14ac:dyDescent="0.3">
      <c r="A42" s="7" t="s">
        <v>38</v>
      </c>
      <c r="B42" s="10">
        <v>135</v>
      </c>
      <c r="C42" s="9">
        <f>ROUND(B42*10*1.2*12*1.302,1)</f>
        <v>25310.9</v>
      </c>
    </row>
    <row r="43" spans="1:4" ht="18.75" x14ac:dyDescent="0.3">
      <c r="A43" s="7" t="s">
        <v>39</v>
      </c>
      <c r="B43" s="10">
        <v>8043</v>
      </c>
      <c r="C43" s="9">
        <f>ROUND(B43*5*1.2*12*1.302,1)-0.3</f>
        <v>753982.7</v>
      </c>
    </row>
    <row r="44" spans="1:4" x14ac:dyDescent="0.25">
      <c r="A44" s="11" t="s">
        <v>40</v>
      </c>
      <c r="B44" s="12">
        <f>SUM(B9:B43)</f>
        <v>17963</v>
      </c>
      <c r="C44" s="12">
        <f>SUM(C9:C43)</f>
        <v>2562679.6</v>
      </c>
      <c r="D44" s="13"/>
    </row>
    <row r="45" spans="1:4" ht="30" x14ac:dyDescent="0.3">
      <c r="A45" s="14" t="s">
        <v>41</v>
      </c>
      <c r="B45" s="10">
        <v>26</v>
      </c>
      <c r="C45" s="9">
        <f>ROUND(B45*10*1.2*12*1.302,1)</f>
        <v>4874.7</v>
      </c>
    </row>
    <row r="46" spans="1:4" ht="18.75" x14ac:dyDescent="0.3">
      <c r="A46" s="14" t="s">
        <v>42</v>
      </c>
      <c r="B46" s="10">
        <v>27</v>
      </c>
      <c r="C46" s="9">
        <f>ROUND(B46*10*1.2*12*1.302,1)</f>
        <v>5062.2</v>
      </c>
    </row>
    <row r="47" spans="1:4" ht="30" x14ac:dyDescent="0.3">
      <c r="A47" s="14" t="s">
        <v>43</v>
      </c>
      <c r="B47" s="10">
        <v>8</v>
      </c>
      <c r="C47" s="9">
        <f>ROUND(B47*5*1.2*12*1.302,1)</f>
        <v>750</v>
      </c>
    </row>
    <row r="48" spans="1:4" ht="30" x14ac:dyDescent="0.3">
      <c r="A48" s="14" t="s">
        <v>44</v>
      </c>
      <c r="B48" s="10">
        <v>31</v>
      </c>
      <c r="C48" s="9">
        <f>ROUND(B48*5*1.2*12*1.302,1)</f>
        <v>2906.1</v>
      </c>
      <c r="D48" s="13"/>
    </row>
    <row r="49" spans="1:4" ht="45" x14ac:dyDescent="0.3">
      <c r="A49" s="14" t="s">
        <v>45</v>
      </c>
      <c r="B49" s="10">
        <v>10</v>
      </c>
      <c r="C49" s="9">
        <f>ROUND(B49*5*1.2*12*1.302,1)</f>
        <v>937.4</v>
      </c>
    </row>
    <row r="50" spans="1:4" ht="30" x14ac:dyDescent="0.3">
      <c r="A50" s="14" t="s">
        <v>46</v>
      </c>
      <c r="B50" s="10">
        <v>16</v>
      </c>
      <c r="C50" s="9">
        <f>ROUND(B50*5*1.2*12*1.302,1)</f>
        <v>1499.9</v>
      </c>
    </row>
    <row r="51" spans="1:4" x14ac:dyDescent="0.25">
      <c r="A51" s="15" t="s">
        <v>47</v>
      </c>
      <c r="B51" s="16">
        <f>SUM(B45:B50)</f>
        <v>118</v>
      </c>
      <c r="C51" s="17">
        <f>SUM(C45:C50)</f>
        <v>16030.3</v>
      </c>
    </row>
    <row r="52" spans="1:4" x14ac:dyDescent="0.25">
      <c r="A52" s="15" t="s">
        <v>48</v>
      </c>
      <c r="B52" s="16">
        <f>B44+B51</f>
        <v>18081</v>
      </c>
      <c r="C52" s="17">
        <f>C44+C51</f>
        <v>2578709.9</v>
      </c>
      <c r="D52" s="13"/>
    </row>
    <row r="54" spans="1:4" x14ac:dyDescent="0.25">
      <c r="A54" s="1" t="s">
        <v>49</v>
      </c>
      <c r="C54" s="18" t="s">
        <v>50</v>
      </c>
    </row>
  </sheetData>
  <mergeCells count="4">
    <mergeCell ref="A2:C2"/>
    <mergeCell ref="A6:A8"/>
    <mergeCell ref="B6:B8"/>
    <mergeCell ref="C6:C8"/>
  </mergeCells>
  <pageMargins left="0.70833333333333304" right="0.70833333333333304" top="0.35416666666666702" bottom="0.35416666666666702" header="0.511811023622047" footer="0.511811023622047"/>
  <pageSetup paperSize="9" scale="7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54"/>
  <sheetViews>
    <sheetView view="pageBreakPreview" topLeftCell="A28" zoomScale="80" zoomScaleNormal="100" zoomScalePageLayoutView="80" workbookViewId="0">
      <selection activeCell="C9" sqref="C9"/>
    </sheetView>
  </sheetViews>
  <sheetFormatPr defaultColWidth="9.140625" defaultRowHeight="15" x14ac:dyDescent="0.25"/>
  <cols>
    <col min="1" max="1" width="48" style="1" customWidth="1"/>
    <col min="2" max="2" width="14.140625" style="2" customWidth="1"/>
    <col min="3" max="3" width="43.85546875" style="1" customWidth="1"/>
    <col min="8" max="16379" width="9.140625" style="1"/>
    <col min="16380" max="16384" width="11.5703125" style="1" customWidth="1"/>
  </cols>
  <sheetData>
    <row r="2" spans="1:7" ht="42" customHeight="1" x14ac:dyDescent="0.25">
      <c r="A2" s="19" t="s">
        <v>0</v>
      </c>
      <c r="B2" s="19"/>
      <c r="C2" s="19"/>
    </row>
    <row r="4" spans="1:7" s="5" customFormat="1" x14ac:dyDescent="0.25">
      <c r="A4" s="3" t="s">
        <v>51</v>
      </c>
      <c r="B4" s="4"/>
      <c r="D4"/>
      <c r="E4"/>
      <c r="F4"/>
      <c r="G4"/>
    </row>
    <row r="5" spans="1:7" ht="1.5" customHeight="1" x14ac:dyDescent="0.25"/>
    <row r="6" spans="1:7" ht="15" customHeight="1" x14ac:dyDescent="0.25">
      <c r="A6" s="20" t="s">
        <v>2</v>
      </c>
      <c r="B6" s="20" t="s">
        <v>52</v>
      </c>
      <c r="C6" s="20" t="s">
        <v>53</v>
      </c>
    </row>
    <row r="7" spans="1:7" x14ac:dyDescent="0.25">
      <c r="A7" s="20"/>
      <c r="B7" s="20"/>
      <c r="C7" s="20"/>
    </row>
    <row r="8" spans="1:7" ht="92.25" hidden="1" customHeight="1" x14ac:dyDescent="0.25">
      <c r="A8" s="20"/>
      <c r="B8" s="20"/>
      <c r="C8" s="20"/>
    </row>
    <row r="9" spans="1:7" ht="18.75" x14ac:dyDescent="0.3">
      <c r="A9" s="7" t="s">
        <v>5</v>
      </c>
      <c r="B9" s="10">
        <v>195</v>
      </c>
      <c r="C9" s="9">
        <f t="shared" ref="C9:C38" si="0">ROUND(B9*10*1.2*12*1.302,1)</f>
        <v>36560.199999999997</v>
      </c>
    </row>
    <row r="10" spans="1:7" ht="18.75" x14ac:dyDescent="0.3">
      <c r="A10" s="7" t="s">
        <v>6</v>
      </c>
      <c r="B10" s="10">
        <v>306</v>
      </c>
      <c r="C10" s="9">
        <f t="shared" si="0"/>
        <v>57371.3</v>
      </c>
    </row>
    <row r="11" spans="1:7" ht="18.75" x14ac:dyDescent="0.3">
      <c r="A11" s="7" t="s">
        <v>7</v>
      </c>
      <c r="B11" s="10">
        <v>310</v>
      </c>
      <c r="C11" s="9">
        <f t="shared" si="0"/>
        <v>58121.3</v>
      </c>
    </row>
    <row r="12" spans="1:7" ht="18.75" x14ac:dyDescent="0.3">
      <c r="A12" s="7" t="s">
        <v>8</v>
      </c>
      <c r="B12" s="10">
        <v>228</v>
      </c>
      <c r="C12" s="9">
        <f t="shared" si="0"/>
        <v>42747.3</v>
      </c>
    </row>
    <row r="13" spans="1:7" ht="18.75" x14ac:dyDescent="0.3">
      <c r="A13" s="7" t="s">
        <v>9</v>
      </c>
      <c r="B13" s="10">
        <v>171</v>
      </c>
      <c r="C13" s="9">
        <f t="shared" si="0"/>
        <v>32060.400000000001</v>
      </c>
    </row>
    <row r="14" spans="1:7" ht="18.75" x14ac:dyDescent="0.3">
      <c r="A14" s="7" t="s">
        <v>10</v>
      </c>
      <c r="B14" s="10">
        <v>140</v>
      </c>
      <c r="C14" s="9">
        <f t="shared" si="0"/>
        <v>26248.3</v>
      </c>
    </row>
    <row r="15" spans="1:7" ht="18.75" x14ac:dyDescent="0.3">
      <c r="A15" s="7" t="s">
        <v>11</v>
      </c>
      <c r="B15" s="10">
        <v>508</v>
      </c>
      <c r="C15" s="9">
        <f t="shared" si="0"/>
        <v>95243.9</v>
      </c>
    </row>
    <row r="16" spans="1:7" ht="18.75" x14ac:dyDescent="0.3">
      <c r="A16" s="7" t="s">
        <v>12</v>
      </c>
      <c r="B16" s="10">
        <v>416</v>
      </c>
      <c r="C16" s="9">
        <f t="shared" si="0"/>
        <v>77995</v>
      </c>
    </row>
    <row r="17" spans="1:3" ht="18.75" x14ac:dyDescent="0.3">
      <c r="A17" s="7" t="s">
        <v>13</v>
      </c>
      <c r="B17" s="10">
        <v>160</v>
      </c>
      <c r="C17" s="9">
        <f t="shared" si="0"/>
        <v>29998.1</v>
      </c>
    </row>
    <row r="18" spans="1:3" ht="18.75" x14ac:dyDescent="0.3">
      <c r="A18" s="7" t="s">
        <v>14</v>
      </c>
      <c r="B18" s="10">
        <v>207</v>
      </c>
      <c r="C18" s="9">
        <f t="shared" si="0"/>
        <v>38810</v>
      </c>
    </row>
    <row r="19" spans="1:3" ht="18.75" x14ac:dyDescent="0.3">
      <c r="A19" s="7" t="s">
        <v>15</v>
      </c>
      <c r="B19" s="10">
        <v>362</v>
      </c>
      <c r="C19" s="9">
        <f t="shared" si="0"/>
        <v>67870.7</v>
      </c>
    </row>
    <row r="20" spans="1:3" ht="18.75" x14ac:dyDescent="0.3">
      <c r="A20" s="7" t="s">
        <v>16</v>
      </c>
      <c r="B20" s="10">
        <v>121</v>
      </c>
      <c r="C20" s="9">
        <f t="shared" si="0"/>
        <v>22686</v>
      </c>
    </row>
    <row r="21" spans="1:3" ht="18.75" x14ac:dyDescent="0.3">
      <c r="A21" s="7" t="s">
        <v>17</v>
      </c>
      <c r="B21" s="10">
        <v>299</v>
      </c>
      <c r="C21" s="9">
        <f t="shared" si="0"/>
        <v>56058.9</v>
      </c>
    </row>
    <row r="22" spans="1:3" ht="18.75" x14ac:dyDescent="0.3">
      <c r="A22" s="7" t="s">
        <v>18</v>
      </c>
      <c r="B22" s="10">
        <v>368</v>
      </c>
      <c r="C22" s="9">
        <f t="shared" si="0"/>
        <v>68995.600000000006</v>
      </c>
    </row>
    <row r="23" spans="1:3" ht="18.75" x14ac:dyDescent="0.3">
      <c r="A23" s="7" t="s">
        <v>19</v>
      </c>
      <c r="B23" s="10">
        <v>350</v>
      </c>
      <c r="C23" s="9">
        <f t="shared" si="0"/>
        <v>65620.800000000003</v>
      </c>
    </row>
    <row r="24" spans="1:3" ht="18.75" x14ac:dyDescent="0.3">
      <c r="A24" s="7" t="s">
        <v>20</v>
      </c>
      <c r="B24" s="10">
        <v>147</v>
      </c>
      <c r="C24" s="9">
        <f t="shared" si="0"/>
        <v>27560.7</v>
      </c>
    </row>
    <row r="25" spans="1:3" ht="18.75" x14ac:dyDescent="0.3">
      <c r="A25" s="7" t="s">
        <v>21</v>
      </c>
      <c r="B25" s="10">
        <v>254</v>
      </c>
      <c r="C25" s="9">
        <f t="shared" si="0"/>
        <v>47622</v>
      </c>
    </row>
    <row r="26" spans="1:3" ht="18.75" x14ac:dyDescent="0.3">
      <c r="A26" s="7" t="s">
        <v>22</v>
      </c>
      <c r="B26" s="10">
        <v>395</v>
      </c>
      <c r="C26" s="9">
        <f t="shared" si="0"/>
        <v>74057.8</v>
      </c>
    </row>
    <row r="27" spans="1:3" ht="18.75" x14ac:dyDescent="0.3">
      <c r="A27" s="7" t="s">
        <v>23</v>
      </c>
      <c r="B27" s="10">
        <v>1042</v>
      </c>
      <c r="C27" s="9">
        <f t="shared" si="0"/>
        <v>195362.5</v>
      </c>
    </row>
    <row r="28" spans="1:3" ht="18.75" x14ac:dyDescent="0.3">
      <c r="A28" s="7" t="s">
        <v>24</v>
      </c>
      <c r="B28" s="10">
        <v>305</v>
      </c>
      <c r="C28" s="9">
        <f t="shared" si="0"/>
        <v>57183.8</v>
      </c>
    </row>
    <row r="29" spans="1:3" ht="18.75" x14ac:dyDescent="0.3">
      <c r="A29" s="7" t="s">
        <v>25</v>
      </c>
      <c r="B29" s="10">
        <v>73</v>
      </c>
      <c r="C29" s="9">
        <f t="shared" si="0"/>
        <v>13686.6</v>
      </c>
    </row>
    <row r="30" spans="1:3" ht="18.75" x14ac:dyDescent="0.3">
      <c r="A30" s="7" t="s">
        <v>26</v>
      </c>
      <c r="B30" s="10">
        <v>261</v>
      </c>
      <c r="C30" s="9">
        <f t="shared" si="0"/>
        <v>48934.400000000001</v>
      </c>
    </row>
    <row r="31" spans="1:3" ht="18.75" x14ac:dyDescent="0.3">
      <c r="A31" s="7" t="s">
        <v>27</v>
      </c>
      <c r="B31" s="10">
        <v>371</v>
      </c>
      <c r="C31" s="9">
        <f t="shared" si="0"/>
        <v>69558</v>
      </c>
    </row>
    <row r="32" spans="1:3" ht="18.75" x14ac:dyDescent="0.3">
      <c r="A32" s="7" t="s">
        <v>28</v>
      </c>
      <c r="B32" s="10">
        <v>443</v>
      </c>
      <c r="C32" s="9">
        <f t="shared" si="0"/>
        <v>83057.2</v>
      </c>
    </row>
    <row r="33" spans="1:3" ht="18.75" x14ac:dyDescent="0.3">
      <c r="A33" s="7" t="s">
        <v>29</v>
      </c>
      <c r="B33" s="10">
        <v>157</v>
      </c>
      <c r="C33" s="9">
        <f t="shared" si="0"/>
        <v>29435.599999999999</v>
      </c>
    </row>
    <row r="34" spans="1:3" ht="18.75" x14ac:dyDescent="0.3">
      <c r="A34" s="7" t="s">
        <v>30</v>
      </c>
      <c r="B34" s="10">
        <v>153</v>
      </c>
      <c r="C34" s="9">
        <f t="shared" si="0"/>
        <v>28685.7</v>
      </c>
    </row>
    <row r="35" spans="1:3" ht="18.75" x14ac:dyDescent="0.3">
      <c r="A35" s="7" t="s">
        <v>31</v>
      </c>
      <c r="B35" s="10">
        <v>286</v>
      </c>
      <c r="C35" s="9">
        <f t="shared" si="0"/>
        <v>53621.599999999999</v>
      </c>
    </row>
    <row r="36" spans="1:3" ht="18.75" x14ac:dyDescent="0.3">
      <c r="A36" s="7" t="s">
        <v>32</v>
      </c>
      <c r="B36" s="10">
        <v>361</v>
      </c>
      <c r="C36" s="9">
        <f t="shared" si="0"/>
        <v>67683.199999999997</v>
      </c>
    </row>
    <row r="37" spans="1:3" ht="18.75" x14ac:dyDescent="0.3">
      <c r="A37" s="7" t="s">
        <v>33</v>
      </c>
      <c r="B37" s="10">
        <v>186</v>
      </c>
      <c r="C37" s="9">
        <f t="shared" si="0"/>
        <v>34872.800000000003</v>
      </c>
    </row>
    <row r="38" spans="1:3" ht="18.75" x14ac:dyDescent="0.3">
      <c r="A38" s="7" t="s">
        <v>34</v>
      </c>
      <c r="B38" s="10">
        <v>185</v>
      </c>
      <c r="C38" s="9">
        <f t="shared" si="0"/>
        <v>34685.300000000003</v>
      </c>
    </row>
    <row r="39" spans="1:3" ht="18.75" x14ac:dyDescent="0.3">
      <c r="A39" s="7" t="s">
        <v>35</v>
      </c>
      <c r="B39" s="10">
        <v>546</v>
      </c>
      <c r="C39" s="9">
        <f>ROUND(B39*5*1.2*12*1.302,1)</f>
        <v>51184.2</v>
      </c>
    </row>
    <row r="40" spans="1:3" ht="18.75" x14ac:dyDescent="0.3">
      <c r="A40" s="7" t="s">
        <v>36</v>
      </c>
      <c r="B40" s="10">
        <v>320</v>
      </c>
      <c r="C40" s="9">
        <f>ROUND(B40*10*1.2*12*1.302,1)</f>
        <v>59996.2</v>
      </c>
    </row>
    <row r="41" spans="1:3" ht="18.75" x14ac:dyDescent="0.3">
      <c r="A41" s="7" t="s">
        <v>37</v>
      </c>
      <c r="B41" s="10">
        <v>174</v>
      </c>
      <c r="C41" s="9">
        <f>ROUND(B41*10*1.2*12*1.302,1)</f>
        <v>32622.9</v>
      </c>
    </row>
    <row r="42" spans="1:3" ht="18.75" x14ac:dyDescent="0.3">
      <c r="A42" s="7" t="s">
        <v>38</v>
      </c>
      <c r="B42" s="10">
        <v>136</v>
      </c>
      <c r="C42" s="9">
        <f>ROUND(B42*10*1.2*12*1.302,1)</f>
        <v>25498.400000000001</v>
      </c>
    </row>
    <row r="43" spans="1:3" ht="18.75" x14ac:dyDescent="0.3">
      <c r="A43" s="7" t="s">
        <v>39</v>
      </c>
      <c r="B43" s="10">
        <v>8086</v>
      </c>
      <c r="C43" s="9">
        <f>ROUND(B43*5*1.2*12*1.302,1)-0.2</f>
        <v>758013.8</v>
      </c>
    </row>
    <row r="44" spans="1:3" x14ac:dyDescent="0.25">
      <c r="A44" s="11" t="s">
        <v>40</v>
      </c>
      <c r="B44" s="12">
        <f>SUM(B9:B43)</f>
        <v>18022</v>
      </c>
      <c r="C44" s="12">
        <f>SUM(C9:C43)</f>
        <v>2569710.5</v>
      </c>
    </row>
    <row r="45" spans="1:3" ht="30" x14ac:dyDescent="0.3">
      <c r="A45" s="14" t="s">
        <v>41</v>
      </c>
      <c r="B45" s="10">
        <v>26</v>
      </c>
      <c r="C45" s="9">
        <f>ROUND(B45*10*1.2*12*1.302,1)</f>
        <v>4874.7</v>
      </c>
    </row>
    <row r="46" spans="1:3" ht="18.75" x14ac:dyDescent="0.3">
      <c r="A46" s="14" t="s">
        <v>42</v>
      </c>
      <c r="B46" s="10">
        <v>27</v>
      </c>
      <c r="C46" s="9">
        <f>ROUND(B46*10*1.2*12*1.302,1)</f>
        <v>5062.2</v>
      </c>
    </row>
    <row r="47" spans="1:3" ht="30" x14ac:dyDescent="0.3">
      <c r="A47" s="14" t="s">
        <v>43</v>
      </c>
      <c r="B47" s="10">
        <v>8</v>
      </c>
      <c r="C47" s="9">
        <f>ROUND(B47*5*1.2*12*1.302,1)</f>
        <v>750</v>
      </c>
    </row>
    <row r="48" spans="1:3" ht="30" x14ac:dyDescent="0.3">
      <c r="A48" s="14" t="s">
        <v>44</v>
      </c>
      <c r="B48" s="10">
        <v>31</v>
      </c>
      <c r="C48" s="9">
        <f>ROUND(B48*5*1.2*12*1.302,1)</f>
        <v>2906.1</v>
      </c>
    </row>
    <row r="49" spans="1:7" ht="45" x14ac:dyDescent="0.3">
      <c r="A49" s="14" t="s">
        <v>45</v>
      </c>
      <c r="B49" s="10">
        <v>10</v>
      </c>
      <c r="C49" s="9">
        <f>ROUND(B49*5*1.2*12*1.302,1)</f>
        <v>937.4</v>
      </c>
    </row>
    <row r="50" spans="1:7" ht="30" x14ac:dyDescent="0.3">
      <c r="A50" s="14" t="s">
        <v>46</v>
      </c>
      <c r="B50" s="10">
        <v>16</v>
      </c>
      <c r="C50" s="9">
        <f>ROUND(B50*5*1.2*12*1.302,1)</f>
        <v>1499.9</v>
      </c>
    </row>
    <row r="51" spans="1:7" x14ac:dyDescent="0.25">
      <c r="A51" s="15" t="s">
        <v>47</v>
      </c>
      <c r="B51" s="16">
        <f>SUM(B45:B50)</f>
        <v>118</v>
      </c>
      <c r="C51" s="17">
        <f>SUM(C45:C50)</f>
        <v>16030.3</v>
      </c>
    </row>
    <row r="52" spans="1:7" x14ac:dyDescent="0.25">
      <c r="A52" s="15" t="s">
        <v>48</v>
      </c>
      <c r="B52" s="16">
        <f>B44+B51</f>
        <v>18140</v>
      </c>
      <c r="C52" s="17">
        <f>C44+C51</f>
        <v>2585740.7999999998</v>
      </c>
    </row>
    <row r="54" spans="1:7" s="6" customFormat="1" x14ac:dyDescent="0.25">
      <c r="A54" s="1" t="s">
        <v>49</v>
      </c>
      <c r="B54" s="2"/>
      <c r="C54" s="18" t="s">
        <v>50</v>
      </c>
      <c r="D54"/>
      <c r="E54"/>
      <c r="F54"/>
      <c r="G54"/>
    </row>
  </sheetData>
  <mergeCells count="4">
    <mergeCell ref="A2:C2"/>
    <mergeCell ref="A6:A8"/>
    <mergeCell ref="B6:B8"/>
    <mergeCell ref="C6:C8"/>
  </mergeCells>
  <pageMargins left="0.7" right="0.7" top="0.75" bottom="0.75" header="0.511811023622047" footer="0.511811023622047"/>
  <pageSetup paperSize="9" scale="73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G54"/>
  <sheetViews>
    <sheetView view="pageBreakPreview" zoomScaleNormal="100" zoomScaleSheetLayoutView="100" zoomScalePageLayoutView="80" workbookViewId="0">
      <selection activeCell="M28" sqref="M28"/>
    </sheetView>
  </sheetViews>
  <sheetFormatPr defaultColWidth="9.140625" defaultRowHeight="15" x14ac:dyDescent="0.25"/>
  <cols>
    <col min="1" max="1" width="48" style="1" customWidth="1"/>
    <col min="2" max="2" width="14.140625" style="2" customWidth="1"/>
    <col min="3" max="3" width="43.85546875" style="1" customWidth="1"/>
    <col min="4" max="4" width="12.42578125" style="1" customWidth="1"/>
    <col min="8" max="16381" width="9.140625" style="1"/>
    <col min="16382" max="16384" width="11.5703125" style="1" customWidth="1"/>
  </cols>
  <sheetData>
    <row r="2" spans="1:7" ht="42" customHeight="1" x14ac:dyDescent="0.25">
      <c r="A2" s="19" t="s">
        <v>0</v>
      </c>
      <c r="B2" s="19"/>
      <c r="C2" s="19"/>
    </row>
    <row r="4" spans="1:7" s="5" customFormat="1" x14ac:dyDescent="0.25">
      <c r="A4" s="3" t="s">
        <v>1</v>
      </c>
      <c r="B4" s="4"/>
      <c r="E4" s="6"/>
      <c r="F4" s="6"/>
      <c r="G4" s="6"/>
    </row>
    <row r="5" spans="1:7" ht="1.5" customHeight="1" x14ac:dyDescent="0.25"/>
    <row r="6" spans="1:7" ht="15" customHeight="1" x14ac:dyDescent="0.25">
      <c r="A6" s="20" t="s">
        <v>2</v>
      </c>
      <c r="B6" s="20" t="s">
        <v>54</v>
      </c>
      <c r="C6" s="20" t="s">
        <v>55</v>
      </c>
    </row>
    <row r="7" spans="1:7" x14ac:dyDescent="0.25">
      <c r="A7" s="20"/>
      <c r="B7" s="20"/>
      <c r="C7" s="20"/>
    </row>
    <row r="8" spans="1:7" ht="92.25" hidden="1" customHeight="1" x14ac:dyDescent="0.25">
      <c r="A8" s="20"/>
      <c r="B8" s="20"/>
      <c r="C8" s="20"/>
    </row>
    <row r="9" spans="1:7" ht="18.75" x14ac:dyDescent="0.3">
      <c r="A9" s="7" t="s">
        <v>5</v>
      </c>
      <c r="B9" s="10">
        <v>195</v>
      </c>
      <c r="C9" s="9">
        <f t="shared" ref="C9:C38" si="0">ROUND(B9*10*1.2*12*1.302,1)</f>
        <v>36560.199999999997</v>
      </c>
    </row>
    <row r="10" spans="1:7" ht="18.75" x14ac:dyDescent="0.3">
      <c r="A10" s="7" t="s">
        <v>6</v>
      </c>
      <c r="B10" s="10">
        <v>306</v>
      </c>
      <c r="C10" s="9">
        <f t="shared" si="0"/>
        <v>57371.3</v>
      </c>
    </row>
    <row r="11" spans="1:7" ht="18.75" x14ac:dyDescent="0.3">
      <c r="A11" s="7" t="s">
        <v>7</v>
      </c>
      <c r="B11" s="10">
        <v>310</v>
      </c>
      <c r="C11" s="9">
        <f t="shared" si="0"/>
        <v>58121.3</v>
      </c>
    </row>
    <row r="12" spans="1:7" ht="18.75" x14ac:dyDescent="0.3">
      <c r="A12" s="7" t="s">
        <v>8</v>
      </c>
      <c r="B12" s="10">
        <v>228</v>
      </c>
      <c r="C12" s="9">
        <f t="shared" si="0"/>
        <v>42747.3</v>
      </c>
    </row>
    <row r="13" spans="1:7" ht="18.75" x14ac:dyDescent="0.3">
      <c r="A13" s="7" t="s">
        <v>9</v>
      </c>
      <c r="B13" s="10">
        <v>172</v>
      </c>
      <c r="C13" s="9">
        <f t="shared" si="0"/>
        <v>32247.9</v>
      </c>
    </row>
    <row r="14" spans="1:7" ht="18.75" x14ac:dyDescent="0.3">
      <c r="A14" s="7" t="s">
        <v>10</v>
      </c>
      <c r="B14" s="10">
        <v>140</v>
      </c>
      <c r="C14" s="9">
        <f t="shared" si="0"/>
        <v>26248.3</v>
      </c>
    </row>
    <row r="15" spans="1:7" ht="18.75" x14ac:dyDescent="0.3">
      <c r="A15" s="7" t="s">
        <v>11</v>
      </c>
      <c r="B15" s="10">
        <v>508</v>
      </c>
      <c r="C15" s="9">
        <f t="shared" si="0"/>
        <v>95243.9</v>
      </c>
    </row>
    <row r="16" spans="1:7" ht="18.75" x14ac:dyDescent="0.3">
      <c r="A16" s="7" t="s">
        <v>12</v>
      </c>
      <c r="B16" s="10">
        <v>416</v>
      </c>
      <c r="C16" s="9">
        <f t="shared" si="0"/>
        <v>77995</v>
      </c>
    </row>
    <row r="17" spans="1:3" ht="18.75" x14ac:dyDescent="0.3">
      <c r="A17" s="7" t="s">
        <v>13</v>
      </c>
      <c r="B17" s="10">
        <v>160</v>
      </c>
      <c r="C17" s="9">
        <f t="shared" si="0"/>
        <v>29998.1</v>
      </c>
    </row>
    <row r="18" spans="1:3" ht="18.75" x14ac:dyDescent="0.3">
      <c r="A18" s="7" t="s">
        <v>14</v>
      </c>
      <c r="B18" s="10">
        <v>207</v>
      </c>
      <c r="C18" s="9">
        <f t="shared" si="0"/>
        <v>38810</v>
      </c>
    </row>
    <row r="19" spans="1:3" ht="18.75" x14ac:dyDescent="0.3">
      <c r="A19" s="7" t="s">
        <v>15</v>
      </c>
      <c r="B19" s="10">
        <v>362</v>
      </c>
      <c r="C19" s="9">
        <f t="shared" si="0"/>
        <v>67870.7</v>
      </c>
    </row>
    <row r="20" spans="1:3" ht="18.75" x14ac:dyDescent="0.3">
      <c r="A20" s="7" t="s">
        <v>16</v>
      </c>
      <c r="B20" s="10">
        <v>121</v>
      </c>
      <c r="C20" s="9">
        <f t="shared" si="0"/>
        <v>22686</v>
      </c>
    </row>
    <row r="21" spans="1:3" ht="18.75" x14ac:dyDescent="0.3">
      <c r="A21" s="7" t="s">
        <v>17</v>
      </c>
      <c r="B21" s="10">
        <v>299</v>
      </c>
      <c r="C21" s="9">
        <f t="shared" si="0"/>
        <v>56058.9</v>
      </c>
    </row>
    <row r="22" spans="1:3" ht="18.75" x14ac:dyDescent="0.3">
      <c r="A22" s="7" t="s">
        <v>18</v>
      </c>
      <c r="B22" s="10">
        <v>368</v>
      </c>
      <c r="C22" s="9">
        <f t="shared" si="0"/>
        <v>68995.600000000006</v>
      </c>
    </row>
    <row r="23" spans="1:3" ht="18.75" x14ac:dyDescent="0.3">
      <c r="A23" s="7" t="s">
        <v>19</v>
      </c>
      <c r="B23" s="10">
        <v>350</v>
      </c>
      <c r="C23" s="9">
        <f t="shared" si="0"/>
        <v>65620.800000000003</v>
      </c>
    </row>
    <row r="24" spans="1:3" ht="18.75" x14ac:dyDescent="0.3">
      <c r="A24" s="7" t="s">
        <v>20</v>
      </c>
      <c r="B24" s="10">
        <v>147</v>
      </c>
      <c r="C24" s="9">
        <f t="shared" si="0"/>
        <v>27560.7</v>
      </c>
    </row>
    <row r="25" spans="1:3" ht="18.75" x14ac:dyDescent="0.3">
      <c r="A25" s="7" t="s">
        <v>21</v>
      </c>
      <c r="B25" s="10">
        <v>254</v>
      </c>
      <c r="C25" s="9">
        <f t="shared" si="0"/>
        <v>47622</v>
      </c>
    </row>
    <row r="26" spans="1:3" ht="18.75" x14ac:dyDescent="0.3">
      <c r="A26" s="7" t="s">
        <v>22</v>
      </c>
      <c r="B26" s="10">
        <v>395</v>
      </c>
      <c r="C26" s="9">
        <f t="shared" si="0"/>
        <v>74057.8</v>
      </c>
    </row>
    <row r="27" spans="1:3" ht="18.75" x14ac:dyDescent="0.3">
      <c r="A27" s="7" t="s">
        <v>23</v>
      </c>
      <c r="B27" s="10">
        <v>1042</v>
      </c>
      <c r="C27" s="9">
        <f t="shared" si="0"/>
        <v>195362.5</v>
      </c>
    </row>
    <row r="28" spans="1:3" ht="18.75" x14ac:dyDescent="0.3">
      <c r="A28" s="7" t="s">
        <v>24</v>
      </c>
      <c r="B28" s="10">
        <v>305</v>
      </c>
      <c r="C28" s="9">
        <f t="shared" si="0"/>
        <v>57183.8</v>
      </c>
    </row>
    <row r="29" spans="1:3" ht="18.75" x14ac:dyDescent="0.3">
      <c r="A29" s="7" t="s">
        <v>25</v>
      </c>
      <c r="B29" s="10">
        <v>73</v>
      </c>
      <c r="C29" s="9">
        <f t="shared" si="0"/>
        <v>13686.6</v>
      </c>
    </row>
    <row r="30" spans="1:3" ht="18.75" x14ac:dyDescent="0.3">
      <c r="A30" s="7" t="s">
        <v>26</v>
      </c>
      <c r="B30" s="10">
        <v>261</v>
      </c>
      <c r="C30" s="9">
        <f t="shared" si="0"/>
        <v>48934.400000000001</v>
      </c>
    </row>
    <row r="31" spans="1:3" ht="18.75" x14ac:dyDescent="0.3">
      <c r="A31" s="7" t="s">
        <v>27</v>
      </c>
      <c r="B31" s="10">
        <v>371</v>
      </c>
      <c r="C31" s="9">
        <f t="shared" si="0"/>
        <v>69558</v>
      </c>
    </row>
    <row r="32" spans="1:3" ht="18.75" x14ac:dyDescent="0.3">
      <c r="A32" s="7" t="s">
        <v>28</v>
      </c>
      <c r="B32" s="10">
        <v>443</v>
      </c>
      <c r="C32" s="9">
        <f t="shared" si="0"/>
        <v>83057.2</v>
      </c>
    </row>
    <row r="33" spans="1:3" ht="18.75" x14ac:dyDescent="0.3">
      <c r="A33" s="7" t="s">
        <v>29</v>
      </c>
      <c r="B33" s="10">
        <v>155</v>
      </c>
      <c r="C33" s="9">
        <f t="shared" si="0"/>
        <v>29060.6</v>
      </c>
    </row>
    <row r="34" spans="1:3" ht="18.75" x14ac:dyDescent="0.3">
      <c r="A34" s="7" t="s">
        <v>30</v>
      </c>
      <c r="B34" s="10">
        <v>153</v>
      </c>
      <c r="C34" s="9">
        <f t="shared" si="0"/>
        <v>28685.7</v>
      </c>
    </row>
    <row r="35" spans="1:3" ht="18.75" x14ac:dyDescent="0.3">
      <c r="A35" s="7" t="s">
        <v>31</v>
      </c>
      <c r="B35" s="10">
        <v>286</v>
      </c>
      <c r="C35" s="9">
        <f t="shared" si="0"/>
        <v>53621.599999999999</v>
      </c>
    </row>
    <row r="36" spans="1:3" ht="18.75" x14ac:dyDescent="0.3">
      <c r="A36" s="7" t="s">
        <v>32</v>
      </c>
      <c r="B36" s="10">
        <v>361</v>
      </c>
      <c r="C36" s="9">
        <f t="shared" si="0"/>
        <v>67683.199999999997</v>
      </c>
    </row>
    <row r="37" spans="1:3" ht="18.75" x14ac:dyDescent="0.3">
      <c r="A37" s="7" t="s">
        <v>33</v>
      </c>
      <c r="B37" s="10">
        <v>182</v>
      </c>
      <c r="C37" s="9">
        <f t="shared" si="0"/>
        <v>34122.800000000003</v>
      </c>
    </row>
    <row r="38" spans="1:3" ht="18.75" x14ac:dyDescent="0.3">
      <c r="A38" s="7" t="s">
        <v>34</v>
      </c>
      <c r="B38" s="10">
        <v>185</v>
      </c>
      <c r="C38" s="9">
        <f t="shared" si="0"/>
        <v>34685.300000000003</v>
      </c>
    </row>
    <row r="39" spans="1:3" ht="18.75" x14ac:dyDescent="0.3">
      <c r="A39" s="7" t="s">
        <v>35</v>
      </c>
      <c r="B39" s="10">
        <v>546</v>
      </c>
      <c r="C39" s="9">
        <f>ROUND(B39*5*1.2*12*1.302,1)</f>
        <v>51184.2</v>
      </c>
    </row>
    <row r="40" spans="1:3" ht="18.75" x14ac:dyDescent="0.3">
      <c r="A40" s="7" t="s">
        <v>36</v>
      </c>
      <c r="B40" s="10">
        <v>320</v>
      </c>
      <c r="C40" s="9">
        <f>ROUND(B40*10*1.2*12*1.302,1)</f>
        <v>59996.2</v>
      </c>
    </row>
    <row r="41" spans="1:3" ht="18.75" x14ac:dyDescent="0.3">
      <c r="A41" s="7" t="s">
        <v>37</v>
      </c>
      <c r="B41" s="10">
        <v>177</v>
      </c>
      <c r="C41" s="9">
        <f>ROUND(B41*10*1.2*12*1.302,1)</f>
        <v>33185.4</v>
      </c>
    </row>
    <row r="42" spans="1:3" ht="18.75" x14ac:dyDescent="0.3">
      <c r="A42" s="7" t="s">
        <v>38</v>
      </c>
      <c r="B42" s="10">
        <v>134</v>
      </c>
      <c r="C42" s="9">
        <f>ROUND(B42*10*1.2*12*1.302,1)</f>
        <v>25123.4</v>
      </c>
    </row>
    <row r="43" spans="1:3" ht="18.75" x14ac:dyDescent="0.3">
      <c r="A43" s="7" t="s">
        <v>39</v>
      </c>
      <c r="B43" s="10">
        <v>8060</v>
      </c>
      <c r="C43" s="9">
        <f>ROUND(B43*5*1.2*12*1.302,1)-0.2</f>
        <v>755576.4</v>
      </c>
    </row>
    <row r="44" spans="1:3" x14ac:dyDescent="0.25">
      <c r="A44" s="11" t="s">
        <v>40</v>
      </c>
      <c r="B44" s="12">
        <f>SUM(B9:B43)</f>
        <v>17992</v>
      </c>
      <c r="C44" s="12">
        <f>SUM(C9:C43)</f>
        <v>2566523.0999999996</v>
      </c>
    </row>
    <row r="45" spans="1:3" ht="30" x14ac:dyDescent="0.3">
      <c r="A45" s="14" t="s">
        <v>41</v>
      </c>
      <c r="B45" s="10">
        <v>26</v>
      </c>
      <c r="C45" s="9">
        <f>ROUND(B45*10*1.2*12*1.302,1)</f>
        <v>4874.7</v>
      </c>
    </row>
    <row r="46" spans="1:3" ht="18.75" x14ac:dyDescent="0.3">
      <c r="A46" s="14" t="s">
        <v>42</v>
      </c>
      <c r="B46" s="10">
        <v>27</v>
      </c>
      <c r="C46" s="9">
        <f>ROUND(B46*10*1.2*12*1.302,1)</f>
        <v>5062.2</v>
      </c>
    </row>
    <row r="47" spans="1:3" ht="30" x14ac:dyDescent="0.3">
      <c r="A47" s="14" t="s">
        <v>43</v>
      </c>
      <c r="B47" s="10">
        <v>8</v>
      </c>
      <c r="C47" s="9">
        <f>ROUND(B47*5*1.2*12*1.302,1)</f>
        <v>750</v>
      </c>
    </row>
    <row r="48" spans="1:3" ht="30" x14ac:dyDescent="0.3">
      <c r="A48" s="14" t="s">
        <v>44</v>
      </c>
      <c r="B48" s="10">
        <v>31</v>
      </c>
      <c r="C48" s="9">
        <f>ROUND(B48*5*1.2*12*1.302,1)</f>
        <v>2906.1</v>
      </c>
    </row>
    <row r="49" spans="1:4" ht="45" x14ac:dyDescent="0.3">
      <c r="A49" s="14" t="s">
        <v>45</v>
      </c>
      <c r="B49" s="10">
        <v>10</v>
      </c>
      <c r="C49" s="9">
        <f>ROUND(B49*5*1.2*12*1.302,1)</f>
        <v>937.4</v>
      </c>
    </row>
    <row r="50" spans="1:4" ht="30" x14ac:dyDescent="0.3">
      <c r="A50" s="14" t="s">
        <v>46</v>
      </c>
      <c r="B50" s="10">
        <v>16</v>
      </c>
      <c r="C50" s="9">
        <f>ROUND(B50*5*1.2*12*1.302,1)</f>
        <v>1499.9</v>
      </c>
    </row>
    <row r="51" spans="1:4" x14ac:dyDescent="0.25">
      <c r="A51" s="15" t="s">
        <v>47</v>
      </c>
      <c r="B51" s="16">
        <f>SUM(B45:B50)</f>
        <v>118</v>
      </c>
      <c r="C51" s="17">
        <f>SUM(C45:C50)</f>
        <v>16030.3</v>
      </c>
    </row>
    <row r="52" spans="1:4" x14ac:dyDescent="0.25">
      <c r="A52" s="15" t="s">
        <v>48</v>
      </c>
      <c r="B52" s="16">
        <f>B44+B51</f>
        <v>18110</v>
      </c>
      <c r="C52" s="17">
        <f>C44+C51</f>
        <v>2582553.3999999994</v>
      </c>
      <c r="D52" s="13"/>
    </row>
    <row r="54" spans="1:4" s="6" customFormat="1" x14ac:dyDescent="0.25">
      <c r="A54" s="1" t="s">
        <v>49</v>
      </c>
      <c r="B54" s="2"/>
      <c r="C54" s="18" t="s">
        <v>50</v>
      </c>
      <c r="D54" s="1"/>
    </row>
  </sheetData>
  <mergeCells count="4">
    <mergeCell ref="A2:C2"/>
    <mergeCell ref="A6:A8"/>
    <mergeCell ref="B6:B8"/>
    <mergeCell ref="C6:C8"/>
  </mergeCells>
  <pageMargins left="0.7" right="0.7" top="0.75" bottom="0.75" header="0.511811023622047" footer="0.511811023622047"/>
  <pageSetup paperSize="9" scale="7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2026</vt:lpstr>
      <vt:lpstr>2027</vt:lpstr>
      <vt:lpstr>2028</vt:lpstr>
      <vt:lpstr>'2026'!Область_печати</vt:lpstr>
      <vt:lpstr>'2028'!Область_печати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Овсянникова Ирина Валентиновна</dc:creator>
  <dc:description/>
  <cp:lastModifiedBy>Мацокина Татьяна Михайловна</cp:lastModifiedBy>
  <cp:revision>7</cp:revision>
  <cp:lastPrinted>2025-10-20T07:06:42Z</cp:lastPrinted>
  <dcterms:created xsi:type="dcterms:W3CDTF">2020-01-16T07:01:56Z</dcterms:created>
  <dcterms:modified xsi:type="dcterms:W3CDTF">2025-10-20T07:06:50Z</dcterms:modified>
  <dc:language>ru-RU</dc:language>
</cp:coreProperties>
</file>